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HVI" sheetId="1" r:id="rId1"/>
    <sheet name="MAPA" sheetId="2" r:id="rId2"/>
    <sheet name="TFG" sheetId="3" r:id="rId3"/>
    <sheet name="mmol" sheetId="4" r:id="rId4"/>
    <sheet name="ITB" sheetId="5" r:id="rId5"/>
  </sheets>
  <definedNames/>
  <calcPr fullCalcOnLoad="1"/>
</workbook>
</file>

<file path=xl/sharedStrings.xml><?xml version="1.0" encoding="utf-8"?>
<sst xmlns="http://schemas.openxmlformats.org/spreadsheetml/2006/main" count="91" uniqueCount="80">
  <si>
    <t>CORNELL</t>
  </si>
  <si>
    <t>SOKOLOW</t>
  </si>
  <si>
    <t>PDVCORNELL Mujer</t>
  </si>
  <si>
    <t>CRITERIOS HVI</t>
  </si>
  <si>
    <t>DERIVACION</t>
  </si>
  <si>
    <t>CRITERIOS</t>
  </si>
  <si>
    <t>&gt; 20 mm Mujer y &gt; 28 mm Varón</t>
  </si>
  <si>
    <t>EVALUACION DE HIPERTROFIA VENTRICULAR IZQUIERDA (HVI)</t>
  </si>
  <si>
    <t>Introducir medidas en campos blancos</t>
  </si>
  <si>
    <t>1 mm = 40 ms</t>
  </si>
  <si>
    <t>PDVCORNELL Varón</t>
  </si>
  <si>
    <t>&gt; 2.440 mm/ms</t>
  </si>
  <si>
    <t>mm/ms</t>
  </si>
  <si>
    <t>QRS ms</t>
  </si>
  <si>
    <t>&gt; 38 mm/ 35 mm (según criterios)</t>
  </si>
  <si>
    <t xml:space="preserve">TASA DE FILTADO GLOMERULAR </t>
  </si>
  <si>
    <t>Clasificacion estadios enfermedad renal cronica</t>
  </si>
  <si>
    <t>Estadio</t>
  </si>
  <si>
    <t>Descripción</t>
  </si>
  <si>
    <t>FG(ml/min)</t>
  </si>
  <si>
    <t>Creatinina</t>
  </si>
  <si>
    <t>FG normal</t>
  </si>
  <si>
    <t>≥ 90</t>
  </si>
  <si>
    <t>Edad</t>
  </si>
  <si>
    <t>FG ligeramente disminuido</t>
  </si>
  <si>
    <t>60-89</t>
  </si>
  <si>
    <t>Peso</t>
  </si>
  <si>
    <t>FG moderadamente disminuido</t>
  </si>
  <si>
    <t>30-59</t>
  </si>
  <si>
    <t>Formula MDRD</t>
  </si>
  <si>
    <t>Original</t>
  </si>
  <si>
    <t>Sanos</t>
  </si>
  <si>
    <t>FG gravente disminuido</t>
  </si>
  <si>
    <t>15-29</t>
  </si>
  <si>
    <t>Varon</t>
  </si>
  <si>
    <t>Fallo renal</t>
  </si>
  <si>
    <t>&lt; 15 ó dialisis</t>
  </si>
  <si>
    <t>Mujer</t>
  </si>
  <si>
    <t>Formula COCKROFT-GAULT</t>
  </si>
  <si>
    <t>TFG</t>
  </si>
  <si>
    <t>mmol/l</t>
  </si>
  <si>
    <t>mg/dl</t>
  </si>
  <si>
    <t>coeficiente</t>
  </si>
  <si>
    <t>Colesterol total</t>
  </si>
  <si>
    <t>LDL-Colesterol</t>
  </si>
  <si>
    <t>HDL-Colesterol</t>
  </si>
  <si>
    <t>Trigliceridos</t>
  </si>
  <si>
    <t>Glucosa</t>
  </si>
  <si>
    <t xml:space="preserve">CONVERSOR   mmol/l a mg/dl </t>
  </si>
  <si>
    <t>CONVERSOR  mg/dl a mmol/l</t>
  </si>
  <si>
    <t>INDICE TOBILLO/BRAZO (ITB</t>
  </si>
  <si>
    <t>PAS brazo dominate</t>
  </si>
  <si>
    <t>ITB</t>
  </si>
  <si>
    <t>PAS P.Derecha</t>
  </si>
  <si>
    <t>PAS P Izquierda</t>
  </si>
  <si>
    <t>LEWIS</t>
  </si>
  <si>
    <t>&gt; 17 mm</t>
  </si>
  <si>
    <t>R I mm</t>
  </si>
  <si>
    <t>S I mm</t>
  </si>
  <si>
    <t>S III mm</t>
  </si>
  <si>
    <t>R III mm</t>
  </si>
  <si>
    <t>R aVL mm</t>
  </si>
  <si>
    <t>S v1 mm</t>
  </si>
  <si>
    <t>S v3 mm</t>
  </si>
  <si>
    <t>R v5-V6 mm</t>
  </si>
  <si>
    <t>PATRON CIRCADIANO</t>
  </si>
  <si>
    <t>Sistolica dia</t>
  </si>
  <si>
    <t>Diastolica dia</t>
  </si>
  <si>
    <t>Sistolica noche</t>
  </si>
  <si>
    <t>Diastolica noche</t>
  </si>
  <si>
    <t>% DIPPER SISTOLICO</t>
  </si>
  <si>
    <t>% DIPPER DIASTOLICO</t>
  </si>
  <si>
    <t>&gt; 0</t>
  </si>
  <si>
    <t>Riser</t>
  </si>
  <si>
    <t>0-10%</t>
  </si>
  <si>
    <t>No dipper</t>
  </si>
  <si>
    <t>10-20%</t>
  </si>
  <si>
    <t>Dipper</t>
  </si>
  <si>
    <t>&gt; 20%</t>
  </si>
  <si>
    <t>Extreme dipper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</si>
</sst>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36" borderId="2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5" xfId="0" applyFill="1" applyBorder="1" applyAlignment="1">
      <alignment/>
    </xf>
    <xf numFmtId="0" fontId="1" fillId="36" borderId="26" xfId="0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37" borderId="26" xfId="0" applyFont="1" applyFill="1" applyBorder="1" applyAlignment="1" applyProtection="1">
      <alignment horizontal="center"/>
      <protection locked="0"/>
    </xf>
    <xf numFmtId="0" fontId="0" fillId="36" borderId="28" xfId="0" applyFill="1" applyBorder="1" applyAlignment="1">
      <alignment/>
    </xf>
    <xf numFmtId="0" fontId="0" fillId="36" borderId="26" xfId="0" applyFill="1" applyBorder="1" applyAlignment="1">
      <alignment horizontal="center"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Fill="1" applyBorder="1" applyAlignment="1">
      <alignment/>
    </xf>
    <xf numFmtId="2" fontId="6" fillId="33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2" fontId="0" fillId="36" borderId="28" xfId="0" applyNumberFormat="1" applyFill="1" applyBorder="1" applyAlignment="1">
      <alignment/>
    </xf>
    <xf numFmtId="0" fontId="0" fillId="36" borderId="29" xfId="0" applyFill="1" applyBorder="1" applyAlignment="1">
      <alignment/>
    </xf>
    <xf numFmtId="2" fontId="0" fillId="36" borderId="23" xfId="0" applyNumberFormat="1" applyFill="1" applyBorder="1" applyAlignment="1">
      <alignment/>
    </xf>
    <xf numFmtId="2" fontId="0" fillId="36" borderId="30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38" borderId="31" xfId="0" applyFont="1" applyFill="1" applyBorder="1" applyAlignment="1">
      <alignment/>
    </xf>
    <xf numFmtId="2" fontId="6" fillId="38" borderId="20" xfId="0" applyNumberFormat="1" applyFont="1" applyFill="1" applyBorder="1" applyAlignment="1">
      <alignment/>
    </xf>
    <xf numFmtId="2" fontId="0" fillId="38" borderId="32" xfId="0" applyNumberForma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7" fillId="37" borderId="0" xfId="0" applyFont="1" applyFill="1" applyBorder="1" applyAlignment="1">
      <alignment/>
    </xf>
    <xf numFmtId="172" fontId="7" fillId="0" borderId="33" xfId="0" applyNumberFormat="1" applyFont="1" applyFill="1" applyBorder="1" applyAlignment="1" applyProtection="1">
      <alignment horizontal="center"/>
      <protection locked="0"/>
    </xf>
    <xf numFmtId="172" fontId="7" fillId="0" borderId="34" xfId="0" applyNumberFormat="1" applyFont="1" applyFill="1" applyBorder="1" applyAlignment="1" applyProtection="1">
      <alignment horizontal="center"/>
      <protection locked="0"/>
    </xf>
    <xf numFmtId="172" fontId="7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7" fillId="37" borderId="30" xfId="0" applyNumberFormat="1" applyFont="1" applyFill="1" applyBorder="1" applyAlignment="1">
      <alignment horizontal="center"/>
    </xf>
    <xf numFmtId="2" fontId="7" fillId="37" borderId="32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1" fontId="7" fillId="0" borderId="33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/>
    </xf>
    <xf numFmtId="0" fontId="7" fillId="39" borderId="11" xfId="0" applyFont="1" applyFill="1" applyBorder="1" applyAlignment="1">
      <alignment/>
    </xf>
    <xf numFmtId="0" fontId="6" fillId="39" borderId="11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7" fillId="39" borderId="0" xfId="0" applyFont="1" applyFill="1" applyBorder="1" applyAlignment="1">
      <alignment horizontal="center"/>
    </xf>
    <xf numFmtId="0" fontId="8" fillId="39" borderId="11" xfId="0" applyFont="1" applyFill="1" applyBorder="1" applyAlignment="1">
      <alignment/>
    </xf>
    <xf numFmtId="0" fontId="0" fillId="39" borderId="37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2" xfId="0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6" borderId="15" xfId="0" applyFill="1" applyBorder="1" applyAlignment="1">
      <alignment/>
    </xf>
    <xf numFmtId="2" fontId="0" fillId="36" borderId="16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4" xfId="0" applyFill="1" applyBorder="1" applyAlignment="1">
      <alignment/>
    </xf>
    <xf numFmtId="0" fontId="7" fillId="0" borderId="11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36" borderId="10" xfId="0" applyFill="1" applyBorder="1" applyAlignment="1">
      <alignment/>
    </xf>
    <xf numFmtId="0" fontId="7" fillId="37" borderId="31" xfId="0" applyFont="1" applyFill="1" applyBorder="1" applyAlignment="1" applyProtection="1">
      <alignment horizontal="center"/>
      <protection locked="0"/>
    </xf>
    <xf numFmtId="2" fontId="8" fillId="33" borderId="33" xfId="0" applyNumberFormat="1" applyFont="1" applyFill="1" applyBorder="1" applyAlignment="1">
      <alignment horizontal="center"/>
    </xf>
    <xf numFmtId="0" fontId="0" fillId="36" borderId="37" xfId="0" applyFill="1" applyBorder="1" applyAlignment="1">
      <alignment/>
    </xf>
    <xf numFmtId="2" fontId="0" fillId="36" borderId="12" xfId="0" applyNumberForma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/>
    </xf>
    <xf numFmtId="2" fontId="8" fillId="33" borderId="33" xfId="0" applyNumberFormat="1" applyFont="1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/>
      <protection locked="0"/>
    </xf>
    <xf numFmtId="0" fontId="1" fillId="33" borderId="3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9" fillId="37" borderId="33" xfId="0" applyNumberFormat="1" applyFont="1" applyFill="1" applyBorder="1" applyAlignment="1" applyProtection="1">
      <alignment horizontal="center"/>
      <protection/>
    </xf>
    <xf numFmtId="0" fontId="1" fillId="40" borderId="38" xfId="0" applyFont="1" applyFill="1" applyBorder="1" applyAlignment="1" applyProtection="1">
      <alignment horizontal="center"/>
      <protection locked="0"/>
    </xf>
    <xf numFmtId="0" fontId="1" fillId="40" borderId="33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9" borderId="3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9" fontId="6" fillId="0" borderId="33" xfId="53" applyFont="1" applyBorder="1" applyAlignment="1">
      <alignment/>
    </xf>
    <xf numFmtId="0" fontId="0" fillId="9" borderId="0" xfId="0" applyFill="1" applyAlignment="1">
      <alignment/>
    </xf>
    <xf numFmtId="0" fontId="8" fillId="0" borderId="0" xfId="0" applyFont="1" applyAlignment="1">
      <alignment/>
    </xf>
    <xf numFmtId="0" fontId="0" fillId="0" borderId="26" xfId="0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">
    <dxf>
      <fill>
        <patternFill>
          <bgColor indexed="51"/>
        </patternFill>
      </fill>
    </dxf>
    <dxf/>
    <dxf/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20.140625" style="0" customWidth="1"/>
    <col min="2" max="2" width="12.28125" style="0" bestFit="1" customWidth="1"/>
  </cols>
  <sheetData>
    <row r="1" spans="1:6" ht="15.75">
      <c r="A1" s="7" t="s">
        <v>7</v>
      </c>
      <c r="B1" s="8"/>
      <c r="C1" s="8"/>
      <c r="D1" s="8"/>
      <c r="E1" s="8"/>
      <c r="F1" s="6"/>
    </row>
    <row r="2" spans="1:6" ht="13.5" thickBot="1">
      <c r="A2" s="11" t="s">
        <v>4</v>
      </c>
      <c r="B2" s="9" t="s">
        <v>12</v>
      </c>
      <c r="C2" s="10"/>
      <c r="D2" s="10"/>
      <c r="E2" s="10"/>
      <c r="F2" s="12"/>
    </row>
    <row r="3" spans="1:6" ht="15" customHeight="1" thickBot="1">
      <c r="A3" s="104" t="s">
        <v>57</v>
      </c>
      <c r="B3" s="107">
        <v>10</v>
      </c>
      <c r="C3" s="1"/>
      <c r="D3" s="1"/>
      <c r="E3" s="1"/>
      <c r="F3" s="2"/>
    </row>
    <row r="4" spans="1:6" ht="15" customHeight="1" thickBot="1">
      <c r="A4" s="104" t="s">
        <v>60</v>
      </c>
      <c r="B4" s="108">
        <v>10</v>
      </c>
      <c r="C4" s="1"/>
      <c r="D4" s="1"/>
      <c r="E4" s="1"/>
      <c r="F4" s="2"/>
    </row>
    <row r="5" spans="1:6" ht="15" customHeight="1" thickBot="1">
      <c r="A5" s="104" t="s">
        <v>61</v>
      </c>
      <c r="B5" s="111">
        <v>10</v>
      </c>
      <c r="C5" s="1"/>
      <c r="D5" s="109" t="s">
        <v>8</v>
      </c>
      <c r="E5" s="109"/>
      <c r="F5" s="110"/>
    </row>
    <row r="6" spans="1:6" ht="15" customHeight="1" thickBot="1">
      <c r="A6" s="104" t="s">
        <v>58</v>
      </c>
      <c r="B6" s="108">
        <v>10</v>
      </c>
      <c r="C6" s="1"/>
      <c r="D6" s="1"/>
      <c r="E6" s="1"/>
      <c r="F6" s="2"/>
    </row>
    <row r="7" spans="1:6" ht="15" customHeight="1" thickBot="1">
      <c r="A7" s="104" t="s">
        <v>59</v>
      </c>
      <c r="B7" s="108">
        <v>10</v>
      </c>
      <c r="C7" s="1"/>
      <c r="D7" s="1"/>
      <c r="E7" s="1"/>
      <c r="F7" s="2"/>
    </row>
    <row r="8" spans="1:6" ht="15" customHeight="1" thickBot="1">
      <c r="A8" s="104" t="s">
        <v>62</v>
      </c>
      <c r="B8" s="108">
        <v>10</v>
      </c>
      <c r="C8" s="1"/>
      <c r="D8" s="1"/>
      <c r="E8" s="1"/>
      <c r="F8" s="2"/>
    </row>
    <row r="9" spans="1:6" ht="15" customHeight="1" thickBot="1">
      <c r="A9" s="104" t="s">
        <v>63</v>
      </c>
      <c r="B9" s="108">
        <v>10</v>
      </c>
      <c r="C9" s="1"/>
      <c r="D9" s="1"/>
      <c r="E9" s="1"/>
      <c r="F9" s="2"/>
    </row>
    <row r="10" spans="1:6" ht="15" customHeight="1" thickBot="1">
      <c r="A10" s="104" t="s">
        <v>64</v>
      </c>
      <c r="B10" s="108">
        <v>10</v>
      </c>
      <c r="C10" s="1"/>
      <c r="D10" s="1"/>
      <c r="E10" s="1"/>
      <c r="F10" s="2"/>
    </row>
    <row r="11" spans="1:6" ht="15" customHeight="1" thickBot="1">
      <c r="A11" s="3" t="s">
        <v>13</v>
      </c>
      <c r="B11" s="108">
        <v>120</v>
      </c>
      <c r="C11" s="1"/>
      <c r="D11" s="1" t="s">
        <v>9</v>
      </c>
      <c r="E11" s="1"/>
      <c r="F11" s="2"/>
    </row>
    <row r="12" spans="1:6" ht="12.75">
      <c r="A12" s="14"/>
      <c r="B12" s="16"/>
      <c r="C12" s="13"/>
      <c r="D12" s="13"/>
      <c r="E12" s="13"/>
      <c r="F12" s="15"/>
    </row>
    <row r="13" spans="1:6" ht="13.5" thickBot="1">
      <c r="A13" s="17" t="s">
        <v>5</v>
      </c>
      <c r="B13" s="18"/>
      <c r="C13" s="19"/>
      <c r="D13" s="20" t="s">
        <v>3</v>
      </c>
      <c r="E13" s="20"/>
      <c r="F13" s="2"/>
    </row>
    <row r="14" spans="1:6" ht="19.5" customHeight="1" thickBot="1">
      <c r="A14" s="103" t="s">
        <v>0</v>
      </c>
      <c r="B14" s="106">
        <f>+B5+B9</f>
        <v>20</v>
      </c>
      <c r="C14" s="1"/>
      <c r="D14" s="1" t="s">
        <v>6</v>
      </c>
      <c r="E14" s="1"/>
      <c r="F14" s="2"/>
    </row>
    <row r="15" spans="1:6" ht="19.5" customHeight="1" thickBot="1">
      <c r="A15" s="103" t="s">
        <v>10</v>
      </c>
      <c r="B15" s="106">
        <f>+B14*B11</f>
        <v>2400</v>
      </c>
      <c r="C15" s="1"/>
      <c r="D15" s="1" t="s">
        <v>11</v>
      </c>
      <c r="E15" s="1"/>
      <c r="F15" s="2"/>
    </row>
    <row r="16" spans="1:6" ht="19.5" customHeight="1" thickBot="1">
      <c r="A16" s="103" t="s">
        <v>2</v>
      </c>
      <c r="B16" s="106">
        <f>+(B14+6)*B11</f>
        <v>3120</v>
      </c>
      <c r="C16" s="1"/>
      <c r="D16" s="1" t="s">
        <v>11</v>
      </c>
      <c r="E16" s="1"/>
      <c r="F16" s="2"/>
    </row>
    <row r="17" spans="1:6" ht="19.5" customHeight="1" thickBot="1">
      <c r="A17" s="103" t="s">
        <v>1</v>
      </c>
      <c r="B17" s="106">
        <f>+B8+B10</f>
        <v>20</v>
      </c>
      <c r="C17" s="1"/>
      <c r="D17" s="1" t="s">
        <v>14</v>
      </c>
      <c r="E17" s="1"/>
      <c r="F17" s="2"/>
    </row>
    <row r="18" spans="1:6" ht="19.5" customHeight="1" thickBot="1">
      <c r="A18" s="102" t="s">
        <v>55</v>
      </c>
      <c r="B18" s="106">
        <f>+(B3+B7)+(B4-B6)</f>
        <v>20</v>
      </c>
      <c r="C18" s="4"/>
      <c r="D18" s="105" t="s">
        <v>56</v>
      </c>
      <c r="E18" s="4"/>
      <c r="F18" s="5"/>
    </row>
  </sheetData>
  <sheetProtection sheet="1"/>
  <conditionalFormatting sqref="B18">
    <cfRule type="cellIs" priority="5" dxfId="10" operator="greaterThan" stopIfTrue="1">
      <formula>17</formula>
    </cfRule>
  </conditionalFormatting>
  <conditionalFormatting sqref="B17">
    <cfRule type="cellIs" priority="4" dxfId="10" operator="greaterThan" stopIfTrue="1">
      <formula>35</formula>
    </cfRule>
  </conditionalFormatting>
  <conditionalFormatting sqref="B16">
    <cfRule type="cellIs" priority="3" dxfId="10" operator="greaterThan" stopIfTrue="1">
      <formula>2440</formula>
    </cfRule>
  </conditionalFormatting>
  <conditionalFormatting sqref="B15">
    <cfRule type="cellIs" priority="2" dxfId="10" operator="greaterThan" stopIfTrue="1">
      <formula>2440</formula>
    </cfRule>
  </conditionalFormatting>
  <conditionalFormatting sqref="B14">
    <cfRule type="cellIs" priority="1" dxfId="10" operator="greaterThan" stopIfTrue="1">
      <formula>20</formula>
    </cfRule>
  </conditionalFormatting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I26" sqref="I26"/>
    </sheetView>
  </sheetViews>
  <sheetFormatPr defaultColWidth="11.421875" defaultRowHeight="19.5" customHeight="1"/>
  <cols>
    <col min="1" max="1" width="23.140625" style="0" customWidth="1"/>
    <col min="3" max="3" width="22.57421875" style="0" customWidth="1"/>
  </cols>
  <sheetData>
    <row r="1" ht="19.5" customHeight="1">
      <c r="A1" s="117" t="s">
        <v>65</v>
      </c>
    </row>
    <row r="3" ht="19.5" customHeight="1" thickBot="1"/>
    <row r="4" spans="1:4" ht="19.5" customHeight="1" thickBot="1">
      <c r="A4" s="114" t="s">
        <v>66</v>
      </c>
      <c r="B4" s="118">
        <v>120</v>
      </c>
      <c r="C4" s="112" t="s">
        <v>70</v>
      </c>
      <c r="D4" s="115">
        <f>+(B4-B6)/B4</f>
        <v>0.08333333333333333</v>
      </c>
    </row>
    <row r="5" spans="1:4" ht="19.5" customHeight="1" thickBot="1">
      <c r="A5" s="114" t="s">
        <v>67</v>
      </c>
      <c r="B5" s="118">
        <v>90</v>
      </c>
      <c r="C5" s="112" t="s">
        <v>71</v>
      </c>
      <c r="D5" s="115">
        <f>+(B5-B7)/B5</f>
        <v>0.1111111111111111</v>
      </c>
    </row>
    <row r="6" spans="1:2" ht="19.5" customHeight="1">
      <c r="A6" s="114" t="s">
        <v>68</v>
      </c>
      <c r="B6" s="118">
        <v>110</v>
      </c>
    </row>
    <row r="7" spans="1:2" ht="19.5" customHeight="1">
      <c r="A7" s="114" t="s">
        <v>69</v>
      </c>
      <c r="B7" s="118">
        <v>80</v>
      </c>
    </row>
    <row r="9" spans="1:3" ht="19.5" customHeight="1">
      <c r="A9" s="116"/>
      <c r="B9" s="116"/>
      <c r="C9" s="116"/>
    </row>
    <row r="10" spans="1:2" ht="19.5" customHeight="1">
      <c r="A10" s="113" t="s">
        <v>72</v>
      </c>
      <c r="B10" s="113" t="s">
        <v>73</v>
      </c>
    </row>
    <row r="11" spans="1:2" ht="19.5" customHeight="1">
      <c r="A11" s="113" t="s">
        <v>74</v>
      </c>
      <c r="B11" s="113" t="s">
        <v>75</v>
      </c>
    </row>
    <row r="12" spans="1:2" ht="19.5" customHeight="1">
      <c r="A12" s="113" t="s">
        <v>76</v>
      </c>
      <c r="B12" s="113" t="s">
        <v>77</v>
      </c>
    </row>
    <row r="13" spans="1:2" ht="19.5" customHeight="1">
      <c r="A13" s="113" t="s">
        <v>78</v>
      </c>
      <c r="B13" s="113" t="s">
        <v>79</v>
      </c>
    </row>
    <row r="14" spans="1:3" ht="19.5" customHeight="1">
      <c r="A14" s="116"/>
      <c r="B14" s="116"/>
      <c r="C14" s="116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19.140625" style="0" customWidth="1"/>
    <col min="2" max="2" width="13.421875" style="0" customWidth="1"/>
    <col min="3" max="3" width="19.00390625" style="0" customWidth="1"/>
    <col min="4" max="5" width="0" style="0" hidden="1" customWidth="1"/>
  </cols>
  <sheetData>
    <row r="1" spans="2:9" ht="12.75">
      <c r="B1" s="21"/>
      <c r="C1" s="21"/>
      <c r="D1" t="s">
        <v>39</v>
      </c>
      <c r="I1" s="21"/>
    </row>
    <row r="2" spans="1:12" ht="15.75">
      <c r="A2" s="50" t="s">
        <v>15</v>
      </c>
      <c r="B2" s="51"/>
      <c r="C2" s="52"/>
      <c r="H2" s="23" t="s">
        <v>16</v>
      </c>
      <c r="I2" s="24"/>
      <c r="J2" s="23"/>
      <c r="K2" s="23"/>
      <c r="L2" s="23"/>
    </row>
    <row r="3" spans="1:12" ht="12.75">
      <c r="A3" s="25"/>
      <c r="B3" s="26"/>
      <c r="C3" s="27"/>
      <c r="D3">
        <v>186.3</v>
      </c>
      <c r="E3">
        <v>216</v>
      </c>
      <c r="H3" s="28" t="s">
        <v>17</v>
      </c>
      <c r="I3" s="29" t="s">
        <v>18</v>
      </c>
      <c r="J3" s="30"/>
      <c r="K3" s="30"/>
      <c r="L3" s="28" t="s">
        <v>19</v>
      </c>
    </row>
    <row r="4" spans="1:12" ht="15">
      <c r="A4" s="31" t="s">
        <v>20</v>
      </c>
      <c r="B4" s="32">
        <v>1</v>
      </c>
      <c r="C4" s="33"/>
      <c r="D4" s="21">
        <f>POWER(+B4,-1.154)</f>
        <v>1</v>
      </c>
      <c r="E4" s="21">
        <f>POWER(+B4,-0.49)</f>
        <v>1</v>
      </c>
      <c r="H4" s="34">
        <v>1</v>
      </c>
      <c r="I4" s="35" t="s">
        <v>21</v>
      </c>
      <c r="J4" s="36"/>
      <c r="K4" s="36"/>
      <c r="L4" s="37" t="s">
        <v>22</v>
      </c>
    </row>
    <row r="5" spans="1:12" ht="15">
      <c r="A5" s="31" t="s">
        <v>23</v>
      </c>
      <c r="B5" s="32">
        <v>70</v>
      </c>
      <c r="C5" s="33"/>
      <c r="D5" s="21">
        <f>POWER(+B5,-0.203)</f>
        <v>0.4221289114876323</v>
      </c>
      <c r="E5" s="21">
        <f>POWER(+B5,-0.192)</f>
        <v>0.44232468440546857</v>
      </c>
      <c r="H5" s="34">
        <v>2</v>
      </c>
      <c r="I5" s="38" t="s">
        <v>24</v>
      </c>
      <c r="J5" s="39"/>
      <c r="K5" s="39"/>
      <c r="L5" s="37" t="s">
        <v>25</v>
      </c>
    </row>
    <row r="6" spans="1:12" ht="15">
      <c r="A6" s="31" t="s">
        <v>26</v>
      </c>
      <c r="B6" s="32">
        <v>80</v>
      </c>
      <c r="C6" s="33"/>
      <c r="D6" s="21">
        <v>1</v>
      </c>
      <c r="E6">
        <v>1</v>
      </c>
      <c r="H6" s="34">
        <v>3</v>
      </c>
      <c r="I6" s="38" t="s">
        <v>27</v>
      </c>
      <c r="J6" s="39"/>
      <c r="K6" s="39"/>
      <c r="L6" s="37" t="s">
        <v>28</v>
      </c>
    </row>
    <row r="7" spans="1:12" ht="15.75">
      <c r="A7" s="40" t="s">
        <v>29</v>
      </c>
      <c r="B7" s="22" t="s">
        <v>30</v>
      </c>
      <c r="C7" s="41" t="s">
        <v>31</v>
      </c>
      <c r="D7">
        <v>0.742</v>
      </c>
      <c r="E7">
        <v>0.923</v>
      </c>
      <c r="H7" s="34">
        <v>4</v>
      </c>
      <c r="I7" s="38" t="s">
        <v>32</v>
      </c>
      <c r="J7" s="39"/>
      <c r="K7" s="39"/>
      <c r="L7" s="37" t="s">
        <v>33</v>
      </c>
    </row>
    <row r="8" spans="1:12" ht="15.75">
      <c r="A8" s="31" t="s">
        <v>34</v>
      </c>
      <c r="B8" s="42">
        <f>+D3*D4*D5*D6</f>
        <v>78.6426162101459</v>
      </c>
      <c r="C8" s="42">
        <f>+E3*E4*E5*E6</f>
        <v>95.54213183158122</v>
      </c>
      <c r="E8" s="21">
        <f>+E3*E4*E5*E6</f>
        <v>95.54213183158122</v>
      </c>
      <c r="H8" s="34">
        <v>5</v>
      </c>
      <c r="I8" s="38" t="s">
        <v>35</v>
      </c>
      <c r="J8" s="39"/>
      <c r="K8" s="39"/>
      <c r="L8" s="37" t="s">
        <v>36</v>
      </c>
    </row>
    <row r="9" spans="1:9" ht="15.75">
      <c r="A9" s="31" t="s">
        <v>37</v>
      </c>
      <c r="B9" s="42">
        <f>+B8*D7</f>
        <v>58.35282122792826</v>
      </c>
      <c r="C9" s="42">
        <f>+C8*E7</f>
        <v>88.18538768054947</v>
      </c>
      <c r="D9" s="21">
        <f>+B8*D7</f>
        <v>58.35282122792826</v>
      </c>
      <c r="E9" s="21">
        <f>+E8*E7</f>
        <v>88.18538768054947</v>
      </c>
      <c r="I9" s="21"/>
    </row>
    <row r="10" spans="1:9" ht="15.75">
      <c r="A10" s="43" t="s">
        <v>38</v>
      </c>
      <c r="B10" s="22"/>
      <c r="C10" s="44"/>
      <c r="I10" s="21"/>
    </row>
    <row r="11" spans="1:9" ht="15.75">
      <c r="A11" s="31" t="s">
        <v>34</v>
      </c>
      <c r="B11" s="42">
        <f>+D11/D12</f>
        <v>77.77777777777777</v>
      </c>
      <c r="C11" s="45"/>
      <c r="D11" s="21">
        <f>+(140-(+B5))*B6</f>
        <v>5600</v>
      </c>
      <c r="I11" s="21"/>
    </row>
    <row r="12" spans="1:9" ht="15.75">
      <c r="A12" s="31" t="s">
        <v>37</v>
      </c>
      <c r="B12" s="42">
        <f>+(D11/D12)*0.85</f>
        <v>66.1111111111111</v>
      </c>
      <c r="C12" s="45"/>
      <c r="D12">
        <f>+(72*B4)</f>
        <v>72</v>
      </c>
      <c r="I12" s="21"/>
    </row>
    <row r="13" spans="1:9" ht="12.75">
      <c r="A13" s="46"/>
      <c r="B13" s="47"/>
      <c r="C13" s="48"/>
      <c r="I13" s="21"/>
    </row>
    <row r="14" spans="1:9" ht="12.75">
      <c r="A14" s="49"/>
      <c r="B14" s="22"/>
      <c r="C14" s="22"/>
      <c r="I14" s="21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21.28125" style="0" customWidth="1"/>
    <col min="2" max="2" width="13.57421875" style="0" customWidth="1"/>
    <col min="3" max="3" width="15.140625" style="0" customWidth="1"/>
    <col min="4" max="4" width="19.28125" style="0" hidden="1" customWidth="1"/>
  </cols>
  <sheetData>
    <row r="1" spans="1:5" ht="24.75" customHeight="1">
      <c r="A1" s="79" t="s">
        <v>48</v>
      </c>
      <c r="B1" s="80"/>
      <c r="C1" s="80"/>
      <c r="D1" s="80"/>
      <c r="E1" s="81"/>
    </row>
    <row r="2" spans="1:5" ht="15.75" thickBot="1">
      <c r="A2" s="70"/>
      <c r="B2" s="72"/>
      <c r="C2" s="72"/>
      <c r="D2" s="72"/>
      <c r="E2" s="73"/>
    </row>
    <row r="3" spans="1:5" ht="16.5" thickBot="1">
      <c r="A3" s="70"/>
      <c r="B3" s="59" t="s">
        <v>40</v>
      </c>
      <c r="C3" s="60" t="s">
        <v>41</v>
      </c>
      <c r="D3" s="61" t="s">
        <v>42</v>
      </c>
      <c r="E3" s="73"/>
    </row>
    <row r="4" spans="1:5" ht="16.5" thickBot="1">
      <c r="A4" s="71" t="s">
        <v>43</v>
      </c>
      <c r="B4" s="55">
        <v>6</v>
      </c>
      <c r="C4" s="62">
        <f>+B4*D4</f>
        <v>232.20000000000002</v>
      </c>
      <c r="D4" s="53">
        <v>38.7</v>
      </c>
      <c r="E4" s="73"/>
    </row>
    <row r="5" spans="1:5" ht="16.5" thickBot="1">
      <c r="A5" s="71" t="s">
        <v>44</v>
      </c>
      <c r="B5" s="55">
        <v>3</v>
      </c>
      <c r="C5" s="63">
        <f aca="true" t="shared" si="0" ref="C5:C10">+B5*D5</f>
        <v>116.10000000000001</v>
      </c>
      <c r="D5" s="53">
        <v>38.7</v>
      </c>
      <c r="E5" s="73"/>
    </row>
    <row r="6" spans="1:5" ht="16.5" thickBot="1">
      <c r="A6" s="71" t="s">
        <v>45</v>
      </c>
      <c r="B6" s="56">
        <v>3</v>
      </c>
      <c r="C6" s="63">
        <f t="shared" si="0"/>
        <v>116.10000000000001</v>
      </c>
      <c r="D6" s="53">
        <v>38.7</v>
      </c>
      <c r="E6" s="73"/>
    </row>
    <row r="7" spans="1:5" ht="16.5" thickBot="1">
      <c r="A7" s="71"/>
      <c r="B7" s="57"/>
      <c r="C7" s="67"/>
      <c r="D7" s="53"/>
      <c r="E7" s="73"/>
    </row>
    <row r="8" spans="1:5" ht="16.5" thickBot="1">
      <c r="A8" s="71" t="s">
        <v>46</v>
      </c>
      <c r="B8" s="55">
        <v>1.7</v>
      </c>
      <c r="C8" s="63">
        <f t="shared" si="0"/>
        <v>150.61999999999998</v>
      </c>
      <c r="D8" s="53">
        <v>88.6</v>
      </c>
      <c r="E8" s="73"/>
    </row>
    <row r="9" spans="1:5" ht="16.5" thickBot="1">
      <c r="A9" s="71"/>
      <c r="B9" s="57"/>
      <c r="C9" s="67"/>
      <c r="D9" s="53"/>
      <c r="E9" s="73"/>
    </row>
    <row r="10" spans="1:5" ht="16.5" thickBot="1">
      <c r="A10" s="71" t="s">
        <v>47</v>
      </c>
      <c r="B10" s="55">
        <v>6</v>
      </c>
      <c r="C10" s="63">
        <f t="shared" si="0"/>
        <v>108.12</v>
      </c>
      <c r="D10" s="53">
        <v>18.02</v>
      </c>
      <c r="E10" s="73"/>
    </row>
    <row r="11" spans="1:5" ht="15.75">
      <c r="A11" s="71"/>
      <c r="B11" s="74"/>
      <c r="C11" s="74"/>
      <c r="D11" s="54"/>
      <c r="E11" s="73"/>
    </row>
    <row r="12" spans="1:5" ht="24.75" customHeight="1">
      <c r="A12" s="82" t="s">
        <v>49</v>
      </c>
      <c r="B12" s="83"/>
      <c r="C12" s="84"/>
      <c r="D12" s="83"/>
      <c r="E12" s="2"/>
    </row>
    <row r="13" spans="1:5" ht="18.75" thickBot="1">
      <c r="A13" s="75"/>
      <c r="B13" s="72"/>
      <c r="C13" s="74"/>
      <c r="D13" s="72"/>
      <c r="E13" s="73"/>
    </row>
    <row r="14" spans="1:5" ht="16.5" thickBot="1">
      <c r="A14" s="71"/>
      <c r="B14" s="64" t="s">
        <v>41</v>
      </c>
      <c r="C14" s="65" t="s">
        <v>40</v>
      </c>
      <c r="D14" s="61" t="s">
        <v>42</v>
      </c>
      <c r="E14" s="73"/>
    </row>
    <row r="15" spans="1:5" ht="16.5" thickBot="1">
      <c r="A15" s="71" t="s">
        <v>43</v>
      </c>
      <c r="B15" s="68">
        <v>200</v>
      </c>
      <c r="C15" s="62">
        <f>+B15/D15</f>
        <v>5.167958656330749</v>
      </c>
      <c r="D15" s="61">
        <v>38.7</v>
      </c>
      <c r="E15" s="73"/>
    </row>
    <row r="16" spans="1:5" ht="16.5" thickBot="1">
      <c r="A16" s="71" t="s">
        <v>44</v>
      </c>
      <c r="B16" s="68">
        <v>200</v>
      </c>
      <c r="C16" s="63">
        <f>+B16/D16</f>
        <v>5.167958656330749</v>
      </c>
      <c r="D16" s="61">
        <v>38.7</v>
      </c>
      <c r="E16" s="73"/>
    </row>
    <row r="17" spans="1:5" ht="16.5" thickBot="1">
      <c r="A17" s="71" t="s">
        <v>45</v>
      </c>
      <c r="B17" s="68">
        <v>45</v>
      </c>
      <c r="C17" s="63">
        <f>+B17/D17</f>
        <v>1.1627906976744184</v>
      </c>
      <c r="D17" s="61">
        <v>38.7</v>
      </c>
      <c r="E17" s="73"/>
    </row>
    <row r="18" spans="1:5" ht="16.5" thickBot="1">
      <c r="A18" s="71"/>
      <c r="B18" s="69"/>
      <c r="C18" s="67"/>
      <c r="D18" s="61"/>
      <c r="E18" s="73"/>
    </row>
    <row r="19" spans="1:5" ht="16.5" thickBot="1">
      <c r="A19" s="71" t="s">
        <v>46</v>
      </c>
      <c r="B19" s="68">
        <v>150</v>
      </c>
      <c r="C19" s="63">
        <f>+B19/D19</f>
        <v>1.6930022573363432</v>
      </c>
      <c r="D19" s="61">
        <v>88.6</v>
      </c>
      <c r="E19" s="73"/>
    </row>
    <row r="20" spans="1:5" ht="16.5" thickBot="1">
      <c r="A20" s="71"/>
      <c r="B20" s="69"/>
      <c r="C20" s="67"/>
      <c r="D20" s="61"/>
      <c r="E20" s="73"/>
    </row>
    <row r="21" spans="1:5" ht="16.5" thickBot="1">
      <c r="A21" s="71" t="s">
        <v>47</v>
      </c>
      <c r="B21" s="68">
        <v>100</v>
      </c>
      <c r="C21" s="63">
        <f>+B21/D21</f>
        <v>5.549389567147614</v>
      </c>
      <c r="D21" s="61">
        <v>18.02</v>
      </c>
      <c r="E21" s="73"/>
    </row>
    <row r="22" spans="1:5" ht="15">
      <c r="A22" s="70"/>
      <c r="B22" s="72"/>
      <c r="C22" s="72"/>
      <c r="D22" s="58"/>
      <c r="E22" s="73"/>
    </row>
    <row r="23" spans="1:5" ht="13.5" thickBot="1">
      <c r="A23" s="76"/>
      <c r="B23" s="78"/>
      <c r="C23" s="78"/>
      <c r="D23" s="66"/>
      <c r="E23" s="77"/>
    </row>
  </sheetData>
  <sheetProtection/>
  <conditionalFormatting sqref="C5">
    <cfRule type="cellIs" priority="1" dxfId="0" operator="greaterThan" stopIfTrue="1">
      <formula>115</formula>
    </cfRule>
  </conditionalFormatting>
  <conditionalFormatting sqref="C4">
    <cfRule type="cellIs" priority="2" dxfId="0" operator="greaterThan" stopIfTrue="1">
      <formula>200</formula>
    </cfRule>
  </conditionalFormatting>
  <conditionalFormatting sqref="C6">
    <cfRule type="cellIs" priority="3" dxfId="0" operator="lessThan" stopIfTrue="1">
      <formula>45</formula>
    </cfRule>
  </conditionalFormatting>
  <conditionalFormatting sqref="C8">
    <cfRule type="cellIs" priority="4" dxfId="0" operator="greaterThan" stopIfTrue="1">
      <formula>150</formula>
    </cfRule>
  </conditionalFormatting>
  <conditionalFormatting sqref="C10">
    <cfRule type="cellIs" priority="5" dxfId="0" operator="greaterThan" stopIfTrue="1">
      <formula>100</formula>
    </cfRule>
  </conditionalFormatting>
  <conditionalFormatting sqref="C15">
    <cfRule type="cellIs" priority="6" dxfId="0" operator="greaterThan" stopIfTrue="1">
      <formula>5.2</formula>
    </cfRule>
  </conditionalFormatting>
  <conditionalFormatting sqref="C16">
    <cfRule type="cellIs" priority="7" dxfId="0" operator="greaterThan" stopIfTrue="1">
      <formula>3</formula>
    </cfRule>
  </conditionalFormatting>
  <conditionalFormatting sqref="C17">
    <cfRule type="cellIs" priority="8" dxfId="1" operator="lessThan" stopIfTrue="1">
      <formula>1.2</formula>
    </cfRule>
  </conditionalFormatting>
  <conditionalFormatting sqref="C19">
    <cfRule type="cellIs" priority="9" dxfId="1" operator="greaterThan" stopIfTrue="1">
      <formula>1.7</formula>
    </cfRule>
  </conditionalFormatting>
  <conditionalFormatting sqref="C21">
    <cfRule type="cellIs" priority="10" dxfId="0" operator="greaterThan" stopIfTrue="1">
      <formula>5.5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14.8515625" style="0" customWidth="1"/>
    <col min="2" max="2" width="15.8515625" style="0" customWidth="1"/>
    <col min="3" max="3" width="11.8515625" style="0" customWidth="1"/>
  </cols>
  <sheetData>
    <row r="1" spans="1:2" ht="16.5" thickBot="1">
      <c r="A1" s="85" t="s">
        <v>50</v>
      </c>
      <c r="B1" s="21"/>
    </row>
    <row r="2" spans="1:5" ht="12.75">
      <c r="A2" s="86"/>
      <c r="B2" s="87"/>
      <c r="C2" s="88"/>
      <c r="D2" s="88"/>
      <c r="E2" s="89"/>
    </row>
    <row r="3" spans="1:5" ht="16.5" thickBot="1">
      <c r="A3" s="90" t="s">
        <v>51</v>
      </c>
      <c r="B3" s="91"/>
      <c r="C3" s="32">
        <v>118</v>
      </c>
      <c r="D3" s="92" t="s">
        <v>52</v>
      </c>
      <c r="E3" s="93"/>
    </row>
    <row r="4" spans="1:5" ht="18.75" thickBot="1">
      <c r="A4" s="90" t="s">
        <v>53</v>
      </c>
      <c r="B4" s="91"/>
      <c r="C4" s="94">
        <v>140</v>
      </c>
      <c r="D4" s="100">
        <f>+C4/C3</f>
        <v>1.1864406779661016</v>
      </c>
      <c r="E4" s="93"/>
    </row>
    <row r="5" spans="1:5" ht="18.75" thickBot="1">
      <c r="A5" s="90" t="s">
        <v>54</v>
      </c>
      <c r="B5" s="91"/>
      <c r="C5" s="94">
        <v>138</v>
      </c>
      <c r="D5" s="95">
        <f>+C5/C3</f>
        <v>1.1694915254237288</v>
      </c>
      <c r="E5" s="93"/>
    </row>
    <row r="6" spans="1:5" ht="13.5" thickBot="1">
      <c r="A6" s="96"/>
      <c r="B6" s="97"/>
      <c r="C6" s="98"/>
      <c r="D6" s="101"/>
      <c r="E6" s="99"/>
    </row>
  </sheetData>
  <sheetProtection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S. Alamedilla</dc:creator>
  <cp:keywords/>
  <dc:description/>
  <cp:lastModifiedBy>LGO</cp:lastModifiedBy>
  <dcterms:created xsi:type="dcterms:W3CDTF">2006-10-06T07:15:33Z</dcterms:created>
  <dcterms:modified xsi:type="dcterms:W3CDTF">2016-08-25T14:50:37Z</dcterms:modified>
  <cp:category/>
  <cp:version/>
  <cp:contentType/>
  <cp:contentStatus/>
</cp:coreProperties>
</file>